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scott\Documents\"/>
    </mc:Choice>
  </mc:AlternateContent>
  <xr:revisionPtr revIDLastSave="0" documentId="8_{647B451E-7C8A-46A4-B0E0-50EE179671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kYcR+pd3jjIjf9JP4bWeEPXk6Eg=="/>
    </ext>
  </extLst>
</workbook>
</file>

<file path=xl/calcChain.xml><?xml version="1.0" encoding="utf-8"?>
<calcChain xmlns="http://schemas.openxmlformats.org/spreadsheetml/2006/main">
  <c r="N4" i="1" l="1"/>
  <c r="M54" i="1"/>
  <c r="O42" i="1"/>
  <c r="O41" i="1"/>
  <c r="O40" i="1"/>
  <c r="O39" i="1"/>
  <c r="O38" i="1"/>
  <c r="N42" i="1"/>
  <c r="N41" i="1"/>
  <c r="N40" i="1"/>
  <c r="N39" i="1"/>
  <c r="N38" i="1"/>
  <c r="N57" i="1"/>
  <c r="F42" i="1" l="1"/>
  <c r="E42" i="1"/>
  <c r="L29" i="1"/>
  <c r="L30" i="1" s="1"/>
  <c r="K29" i="1"/>
  <c r="I29" i="1"/>
  <c r="I30" i="1" s="1"/>
  <c r="H29" i="1"/>
  <c r="H30" i="1" s="1"/>
  <c r="F29" i="1"/>
  <c r="F30" i="1" s="1"/>
  <c r="E29" i="1"/>
  <c r="E30" i="1" s="1"/>
  <c r="E31" i="1" s="1"/>
  <c r="C29" i="1"/>
  <c r="B29" i="1"/>
  <c r="B30" i="1" s="1"/>
  <c r="K30" i="1" l="1"/>
  <c r="N30" i="1" s="1"/>
  <c r="N29" i="1"/>
  <c r="C30" i="1"/>
  <c r="O30" i="1" s="1"/>
  <c r="O29" i="1"/>
  <c r="B31" i="1"/>
  <c r="K31" i="1"/>
  <c r="I31" i="1"/>
  <c r="I35" i="1" s="1"/>
  <c r="H31" i="1"/>
  <c r="H35" i="1" s="1"/>
  <c r="L31" i="1"/>
  <c r="L35" i="1" s="1"/>
  <c r="F31" i="1"/>
  <c r="F35" i="1" s="1"/>
  <c r="E35" i="1"/>
  <c r="K35" i="1" l="1"/>
  <c r="N35" i="1" s="1"/>
  <c r="N31" i="1"/>
  <c r="C31" i="1"/>
  <c r="K43" i="1"/>
  <c r="N43" i="1" s="1"/>
  <c r="K44" i="1"/>
  <c r="N44" i="1" s="1"/>
  <c r="K37" i="1"/>
  <c r="N37" i="1" s="1"/>
  <c r="F43" i="1"/>
  <c r="F44" i="1"/>
  <c r="F37" i="1"/>
  <c r="L43" i="1"/>
  <c r="L44" i="1"/>
  <c r="L37" i="1"/>
  <c r="H44" i="1"/>
  <c r="H37" i="1"/>
  <c r="H43" i="1"/>
  <c r="E43" i="1"/>
  <c r="E37" i="1"/>
  <c r="E44" i="1"/>
  <c r="I44" i="1"/>
  <c r="I37" i="1"/>
  <c r="I43" i="1"/>
  <c r="B35" i="1"/>
  <c r="C35" i="1" l="1"/>
  <c r="O31" i="1"/>
  <c r="B43" i="1"/>
  <c r="B44" i="1"/>
  <c r="B37" i="1"/>
  <c r="L47" i="1"/>
  <c r="L48" i="1" s="1"/>
  <c r="K47" i="1"/>
  <c r="I47" i="1"/>
  <c r="I48" i="1" s="1"/>
  <c r="E47" i="1"/>
  <c r="E48" i="1" s="1"/>
  <c r="H47" i="1"/>
  <c r="H48" i="1" s="1"/>
  <c r="F47" i="1"/>
  <c r="F48" i="1" s="1"/>
  <c r="K48" i="1" l="1"/>
  <c r="N48" i="1" s="1"/>
  <c r="N47" i="1"/>
  <c r="O35" i="1"/>
  <c r="C44" i="1"/>
  <c r="O44" i="1" s="1"/>
  <c r="C37" i="1"/>
  <c r="C43" i="1"/>
  <c r="O43" i="1" s="1"/>
  <c r="B47" i="1"/>
  <c r="O37" i="1" l="1"/>
  <c r="C47" i="1"/>
  <c r="B48" i="1"/>
  <c r="O47" i="1" l="1"/>
  <c r="C48" i="1"/>
  <c r="O48" i="1" s="1"/>
  <c r="O55" i="1" s="1"/>
  <c r="N55" i="1"/>
</calcChain>
</file>

<file path=xl/sharedStrings.xml><?xml version="1.0" encoding="utf-8"?>
<sst xmlns="http://schemas.openxmlformats.org/spreadsheetml/2006/main" count="50" uniqueCount="36">
  <si>
    <t>24 Centenary</t>
  </si>
  <si>
    <t>146 Beethoven</t>
  </si>
  <si>
    <t>136 Washington</t>
  </si>
  <si>
    <t>101 Court</t>
  </si>
  <si>
    <t>Total Actual</t>
  </si>
  <si>
    <t>Total Pro Forma</t>
  </si>
  <si>
    <t>Actual</t>
  </si>
  <si>
    <t>Pro Forma</t>
  </si>
  <si>
    <t>Square Foootage</t>
  </si>
  <si>
    <t>Rent Roll</t>
  </si>
  <si>
    <t>Monthly Gross Potential Rents</t>
  </si>
  <si>
    <t>Annual Gross Potential Rents</t>
  </si>
  <si>
    <t>Vacancy and Credit Loss 3%</t>
  </si>
  <si>
    <t>Effective Operating Income</t>
  </si>
  <si>
    <t xml:space="preserve"> </t>
  </si>
  <si>
    <t>Management (7%)</t>
  </si>
  <si>
    <t>Taxes</t>
  </si>
  <si>
    <t>Utilities Electric and Gas</t>
  </si>
  <si>
    <t>Utilities Water and Sewer</t>
  </si>
  <si>
    <t>Utilities Spectrum</t>
  </si>
  <si>
    <t>Insurance</t>
  </si>
  <si>
    <t>Maintenance, Repairs and Trash (4% Estimated)</t>
  </si>
  <si>
    <t>Leasing, Advertising, Office, Other (1%)</t>
  </si>
  <si>
    <t>Total Operating Expenses</t>
  </si>
  <si>
    <t>Net Operating Income</t>
  </si>
  <si>
    <t>Unit Breakdown</t>
  </si>
  <si>
    <t>SF Commercial Space</t>
  </si>
  <si>
    <t>Lease Expiration</t>
  </si>
  <si>
    <t>11 Units. 10, 1 Bed Units , 1, 2 Bed</t>
  </si>
  <si>
    <t>None</t>
  </si>
  <si>
    <t>6 Units. 4, 2 Bed Uits and 2, 1 Bed Units.</t>
  </si>
  <si>
    <t>Yoga 1,000 SF, Restaurant 1,100 SF</t>
  </si>
  <si>
    <t>2,200 SF Street level. 3,000 SF Basement for storage.</t>
  </si>
  <si>
    <t>Street evel Commercial with 15 Student Beds on 3 floors above.</t>
  </si>
  <si>
    <t>Leased to a sorority. Every semester they take the beds.</t>
  </si>
  <si>
    <t>Street level Commercial plus 4 units. 2, 2 Bed. 1, 1 Bed. 1,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</si>
</sst>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3" fillId="0" borderId="0" xfId="0" applyNumberFormat="1" applyFont="1"/>
    <xf numFmtId="10" fontId="3" fillId="0" borderId="0" xfId="0" applyNumberFormat="1" applyFont="1"/>
    <xf numFmtId="164" fontId="4" fillId="0" borderId="0" xfId="0" applyNumberFormat="1" applyFont="1"/>
    <xf numFmtId="0" fontId="1" fillId="0" borderId="0" xfId="0" applyFont="1"/>
    <xf numFmtId="14" fontId="3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7"/>
  <sheetViews>
    <sheetView tabSelected="1" topLeftCell="A13" workbookViewId="0">
      <selection activeCell="P1" sqref="P1:U58"/>
    </sheetView>
  </sheetViews>
  <sheetFormatPr defaultColWidth="14.42578125" defaultRowHeight="15" customHeight="1" x14ac:dyDescent="0.25"/>
  <cols>
    <col min="1" max="1" width="45.85546875" customWidth="1"/>
    <col min="2" max="2" width="20.140625" customWidth="1"/>
    <col min="3" max="4" width="19.140625" customWidth="1"/>
    <col min="5" max="5" width="21" customWidth="1"/>
    <col min="6" max="7" width="19.7109375" customWidth="1"/>
    <col min="8" max="8" width="20.140625" customWidth="1"/>
    <col min="9" max="10" width="19.7109375" customWidth="1"/>
    <col min="11" max="11" width="20.42578125" customWidth="1"/>
    <col min="12" max="13" width="19.140625" customWidth="1"/>
    <col min="14" max="14" width="18.28515625" customWidth="1"/>
    <col min="15" max="15" width="18.85546875" customWidth="1"/>
    <col min="16" max="16" width="19.5703125" customWidth="1"/>
    <col min="17" max="17" width="17" customWidth="1"/>
    <col min="18" max="18" width="17.42578125" customWidth="1"/>
    <col min="19" max="19" width="18.5703125" customWidth="1"/>
    <col min="20" max="20" width="20" customWidth="1"/>
    <col min="21" max="21" width="18.42578125" customWidth="1"/>
    <col min="22" max="26" width="8.7109375" customWidth="1"/>
  </cols>
  <sheetData>
    <row r="1" spans="1:21" x14ac:dyDescent="0.25">
      <c r="B1" s="1" t="s">
        <v>0</v>
      </c>
      <c r="C1" s="1" t="s">
        <v>0</v>
      </c>
      <c r="D1" s="5" t="s">
        <v>27</v>
      </c>
      <c r="E1" s="1" t="s">
        <v>1</v>
      </c>
      <c r="F1" s="1" t="s">
        <v>1</v>
      </c>
      <c r="G1" s="5" t="s">
        <v>27</v>
      </c>
      <c r="H1" s="1" t="s">
        <v>2</v>
      </c>
      <c r="I1" s="1" t="s">
        <v>2</v>
      </c>
      <c r="J1" s="5" t="s">
        <v>27</v>
      </c>
      <c r="K1" s="1" t="s">
        <v>3</v>
      </c>
      <c r="L1" s="1" t="s">
        <v>3</v>
      </c>
      <c r="M1" s="5" t="s">
        <v>27</v>
      </c>
      <c r="N1" s="1" t="s">
        <v>4</v>
      </c>
      <c r="O1" s="1" t="s">
        <v>5</v>
      </c>
      <c r="P1" s="1"/>
      <c r="Q1" s="1"/>
      <c r="R1" s="5"/>
      <c r="S1" s="1"/>
      <c r="T1" s="1"/>
      <c r="U1" s="5"/>
    </row>
    <row r="2" spans="1:21" x14ac:dyDescent="0.25">
      <c r="B2" s="1" t="s">
        <v>6</v>
      </c>
      <c r="C2" s="1" t="s">
        <v>7</v>
      </c>
      <c r="D2" s="1"/>
      <c r="E2" s="1" t="s">
        <v>6</v>
      </c>
      <c r="F2" s="1" t="s">
        <v>7</v>
      </c>
      <c r="G2" s="1"/>
      <c r="H2" s="1" t="s">
        <v>6</v>
      </c>
      <c r="I2" s="1" t="s">
        <v>7</v>
      </c>
      <c r="J2" s="1"/>
      <c r="K2" s="1" t="s">
        <v>6</v>
      </c>
      <c r="L2" s="1" t="s">
        <v>7</v>
      </c>
      <c r="M2" s="1"/>
      <c r="P2" s="1"/>
      <c r="Q2" s="1"/>
      <c r="R2" s="1"/>
      <c r="S2" s="1"/>
      <c r="T2" s="1"/>
      <c r="U2" s="1"/>
    </row>
    <row r="4" spans="1:21" x14ac:dyDescent="0.25">
      <c r="A4" s="1" t="s">
        <v>8</v>
      </c>
      <c r="B4" s="1">
        <v>5602</v>
      </c>
      <c r="C4" s="1">
        <v>5602</v>
      </c>
      <c r="D4" s="1"/>
      <c r="E4" s="1">
        <v>6258</v>
      </c>
      <c r="F4" s="1">
        <v>6258</v>
      </c>
      <c r="G4" s="1"/>
      <c r="H4" s="1">
        <v>5100</v>
      </c>
      <c r="I4" s="1">
        <v>5100</v>
      </c>
      <c r="J4" s="1"/>
      <c r="K4" s="1">
        <v>7680</v>
      </c>
      <c r="L4" s="1">
        <v>7680</v>
      </c>
      <c r="M4" s="1"/>
      <c r="N4">
        <f>+K4+H4+E4+B4</f>
        <v>24640</v>
      </c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P5" s="1"/>
      <c r="Q5" s="1"/>
      <c r="R5" s="1"/>
      <c r="S5" s="1"/>
      <c r="T5" s="1"/>
      <c r="U5" s="1"/>
    </row>
    <row r="6" spans="1:21" x14ac:dyDescent="0.25">
      <c r="A6" s="5" t="s">
        <v>25</v>
      </c>
      <c r="B6" s="5" t="s">
        <v>28</v>
      </c>
      <c r="C6" s="1"/>
      <c r="D6" s="1"/>
      <c r="E6" s="5" t="s">
        <v>30</v>
      </c>
      <c r="F6" s="1"/>
      <c r="G6" s="1"/>
      <c r="H6" s="5" t="s">
        <v>35</v>
      </c>
      <c r="I6" s="1"/>
      <c r="J6" s="1"/>
      <c r="K6" s="5" t="s">
        <v>33</v>
      </c>
      <c r="L6" s="1"/>
      <c r="M6" s="1"/>
      <c r="P6" s="5"/>
      <c r="Q6" s="1"/>
      <c r="R6" s="1"/>
      <c r="S6" s="5"/>
      <c r="T6" s="1"/>
      <c r="U6" s="1"/>
    </row>
    <row r="7" spans="1:21" x14ac:dyDescent="0.25">
      <c r="A7" s="5" t="s">
        <v>26</v>
      </c>
      <c r="B7" s="5" t="s">
        <v>29</v>
      </c>
      <c r="C7" s="1"/>
      <c r="D7" s="1"/>
      <c r="E7" s="5" t="s">
        <v>29</v>
      </c>
      <c r="F7" s="1"/>
      <c r="G7" s="1"/>
      <c r="H7" s="5" t="s">
        <v>31</v>
      </c>
      <c r="I7" s="1"/>
      <c r="J7" s="1"/>
      <c r="K7" s="5" t="s">
        <v>32</v>
      </c>
      <c r="L7" s="1"/>
      <c r="M7" s="1"/>
      <c r="P7" s="5"/>
      <c r="Q7" s="1"/>
      <c r="R7" s="1"/>
      <c r="S7" s="5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5" t="s">
        <v>34</v>
      </c>
      <c r="L8" s="1"/>
      <c r="M8" s="1"/>
      <c r="P8" s="1"/>
      <c r="Q8" s="1"/>
      <c r="R8" s="1"/>
      <c r="S8" s="5"/>
      <c r="T8" s="1"/>
      <c r="U8" s="1"/>
    </row>
    <row r="10" spans="1:21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B11" s="2">
        <v>1200</v>
      </c>
      <c r="C11" s="2">
        <v>1500</v>
      </c>
      <c r="D11" s="6">
        <v>45092</v>
      </c>
      <c r="E11" s="2">
        <v>1000</v>
      </c>
      <c r="F11" s="2">
        <v>1250</v>
      </c>
      <c r="G11" s="6">
        <v>45074</v>
      </c>
      <c r="H11" s="2">
        <v>1180</v>
      </c>
      <c r="I11" s="2">
        <v>1300</v>
      </c>
      <c r="J11" s="6">
        <v>46295</v>
      </c>
      <c r="K11" s="2">
        <v>0</v>
      </c>
      <c r="L11" s="2">
        <v>3200</v>
      </c>
      <c r="M11" s="6">
        <v>44865</v>
      </c>
      <c r="N11" s="2"/>
      <c r="O11" s="2"/>
      <c r="P11" s="2"/>
      <c r="Q11" s="2"/>
      <c r="R11" s="6"/>
      <c r="S11" s="2"/>
      <c r="T11" s="2"/>
      <c r="U11" s="6"/>
    </row>
    <row r="12" spans="1:21" x14ac:dyDescent="0.25">
      <c r="B12" s="2">
        <v>800</v>
      </c>
      <c r="C12" s="2">
        <v>900</v>
      </c>
      <c r="D12" s="6">
        <v>45104</v>
      </c>
      <c r="E12" s="2">
        <v>1050</v>
      </c>
      <c r="F12" s="2">
        <v>1250</v>
      </c>
      <c r="G12" s="6">
        <v>45074</v>
      </c>
      <c r="H12" s="2">
        <v>1375</v>
      </c>
      <c r="I12" s="2">
        <v>1500</v>
      </c>
      <c r="J12" s="6">
        <v>44439</v>
      </c>
      <c r="K12" s="2">
        <v>700</v>
      </c>
      <c r="L12" s="2">
        <v>800</v>
      </c>
      <c r="M12" s="6">
        <v>45071</v>
      </c>
      <c r="N12" s="2"/>
      <c r="O12" s="2"/>
      <c r="P12" s="2"/>
      <c r="Q12" s="2"/>
      <c r="R12" s="6"/>
      <c r="S12" s="2"/>
      <c r="T12" s="2"/>
      <c r="U12" s="6"/>
    </row>
    <row r="13" spans="1:21" x14ac:dyDescent="0.25">
      <c r="B13" s="2">
        <v>825</v>
      </c>
      <c r="C13" s="2">
        <v>900</v>
      </c>
      <c r="D13" s="6">
        <v>45074</v>
      </c>
      <c r="E13" s="2">
        <v>0</v>
      </c>
      <c r="F13" s="2">
        <v>1250</v>
      </c>
      <c r="G13" s="6"/>
      <c r="H13" s="2">
        <v>1600</v>
      </c>
      <c r="I13" s="2">
        <v>1600</v>
      </c>
      <c r="J13" s="6">
        <v>45104</v>
      </c>
      <c r="K13" s="2">
        <v>700</v>
      </c>
      <c r="L13" s="2">
        <v>800</v>
      </c>
      <c r="M13" s="6">
        <v>45071</v>
      </c>
      <c r="N13" s="2"/>
      <c r="O13" s="2"/>
      <c r="P13" s="2"/>
      <c r="Q13" s="2"/>
      <c r="R13" s="6"/>
      <c r="S13" s="2"/>
      <c r="T13" s="2"/>
      <c r="U13" s="6"/>
    </row>
    <row r="14" spans="1:21" x14ac:dyDescent="0.25">
      <c r="B14" s="2">
        <v>800</v>
      </c>
      <c r="C14" s="2">
        <v>900</v>
      </c>
      <c r="D14" s="6">
        <v>45104</v>
      </c>
      <c r="E14" s="2">
        <v>1075</v>
      </c>
      <c r="F14" s="2">
        <v>1250</v>
      </c>
      <c r="G14" s="6">
        <v>45071</v>
      </c>
      <c r="H14" s="2">
        <v>1000</v>
      </c>
      <c r="I14" s="2">
        <v>1000</v>
      </c>
      <c r="J14" s="6">
        <v>45157</v>
      </c>
      <c r="K14" s="2">
        <v>700</v>
      </c>
      <c r="L14" s="2">
        <v>800</v>
      </c>
      <c r="M14" s="6">
        <v>45071</v>
      </c>
      <c r="N14" s="2"/>
      <c r="O14" s="2"/>
      <c r="P14" s="2"/>
      <c r="Q14" s="2"/>
      <c r="R14" s="6"/>
      <c r="S14" s="2"/>
      <c r="T14" s="2"/>
      <c r="U14" s="6"/>
    </row>
    <row r="15" spans="1:21" x14ac:dyDescent="0.25">
      <c r="B15" s="2">
        <v>800</v>
      </c>
      <c r="C15" s="2">
        <v>900</v>
      </c>
      <c r="D15" s="6">
        <v>45134</v>
      </c>
      <c r="E15" s="2"/>
      <c r="F15" s="2"/>
      <c r="G15" s="6"/>
      <c r="H15" s="2">
        <v>1600</v>
      </c>
      <c r="I15" s="2">
        <v>1600</v>
      </c>
      <c r="J15" s="6">
        <v>45157</v>
      </c>
      <c r="K15" s="2">
        <v>700</v>
      </c>
      <c r="L15" s="2">
        <v>800</v>
      </c>
      <c r="M15" s="6">
        <v>45071</v>
      </c>
      <c r="N15" s="2"/>
      <c r="O15" s="2"/>
      <c r="P15" s="2"/>
      <c r="Q15" s="2"/>
      <c r="R15" s="6"/>
      <c r="S15" s="2"/>
      <c r="T15" s="2"/>
      <c r="U15" s="6"/>
    </row>
    <row r="16" spans="1:21" x14ac:dyDescent="0.25">
      <c r="B16" s="2">
        <v>0</v>
      </c>
      <c r="C16" s="2">
        <v>0</v>
      </c>
      <c r="D16" s="6"/>
      <c r="E16" s="2">
        <v>650</v>
      </c>
      <c r="F16" s="2">
        <v>900</v>
      </c>
      <c r="G16" s="6">
        <v>45135</v>
      </c>
      <c r="H16" s="2">
        <v>815</v>
      </c>
      <c r="I16" s="2">
        <v>815</v>
      </c>
      <c r="J16" s="6">
        <v>45152</v>
      </c>
      <c r="K16" s="2">
        <v>700</v>
      </c>
      <c r="L16" s="2">
        <v>800</v>
      </c>
      <c r="M16" s="6">
        <v>45071</v>
      </c>
      <c r="N16" s="2"/>
      <c r="O16" s="2"/>
      <c r="P16" s="2"/>
      <c r="Q16" s="2"/>
      <c r="R16" s="6"/>
      <c r="S16" s="2"/>
      <c r="T16" s="2"/>
      <c r="U16" s="6"/>
    </row>
    <row r="17" spans="1:21" x14ac:dyDescent="0.25">
      <c r="B17" s="2">
        <v>850</v>
      </c>
      <c r="C17" s="2">
        <v>900</v>
      </c>
      <c r="D17" s="6">
        <v>45135</v>
      </c>
      <c r="E17" s="2">
        <v>650</v>
      </c>
      <c r="F17" s="2">
        <v>900</v>
      </c>
      <c r="G17" s="6">
        <v>45074</v>
      </c>
      <c r="H17" s="2"/>
      <c r="I17" s="2"/>
      <c r="J17" s="6"/>
      <c r="K17" s="2">
        <v>700</v>
      </c>
      <c r="L17" s="2">
        <v>800</v>
      </c>
      <c r="M17" s="6">
        <v>45071</v>
      </c>
      <c r="N17" s="2"/>
      <c r="O17" s="2"/>
      <c r="P17" s="2"/>
      <c r="Q17" s="2"/>
      <c r="R17" s="6"/>
      <c r="S17" s="2"/>
      <c r="T17" s="2"/>
      <c r="U17" s="6"/>
    </row>
    <row r="18" spans="1:21" x14ac:dyDescent="0.25">
      <c r="B18" s="2">
        <v>800</v>
      </c>
      <c r="C18" s="2">
        <v>900</v>
      </c>
      <c r="D18" s="6">
        <v>45067</v>
      </c>
      <c r="E18" s="2"/>
      <c r="F18" s="2"/>
      <c r="G18" s="2"/>
      <c r="H18" s="2"/>
      <c r="I18" s="2"/>
      <c r="J18" s="2"/>
      <c r="K18" s="2">
        <v>700</v>
      </c>
      <c r="L18" s="2">
        <v>800</v>
      </c>
      <c r="M18" s="6">
        <v>45071</v>
      </c>
      <c r="N18" s="2"/>
      <c r="O18" s="2"/>
      <c r="P18" s="2"/>
      <c r="Q18" s="2"/>
      <c r="R18" s="2"/>
      <c r="S18" s="2"/>
      <c r="T18" s="2"/>
      <c r="U18" s="6"/>
    </row>
    <row r="19" spans="1:21" x14ac:dyDescent="0.25">
      <c r="B19" s="2">
        <v>800</v>
      </c>
      <c r="C19" s="2">
        <v>900</v>
      </c>
      <c r="D19" s="6">
        <v>45104</v>
      </c>
      <c r="E19" s="2"/>
      <c r="F19" s="2"/>
      <c r="G19" s="2"/>
      <c r="H19" s="2"/>
      <c r="I19" s="2"/>
      <c r="J19" s="2"/>
      <c r="K19" s="2">
        <v>700</v>
      </c>
      <c r="L19" s="2">
        <v>800</v>
      </c>
      <c r="M19" s="6">
        <v>45071</v>
      </c>
      <c r="N19" s="2"/>
      <c r="O19" s="2"/>
      <c r="P19" s="2"/>
      <c r="Q19" s="2"/>
      <c r="R19" s="2"/>
      <c r="S19" s="2"/>
      <c r="T19" s="2"/>
      <c r="U19" s="6"/>
    </row>
    <row r="20" spans="1:21" x14ac:dyDescent="0.25">
      <c r="B20" s="2">
        <v>800</v>
      </c>
      <c r="C20" s="2">
        <v>900</v>
      </c>
      <c r="D20" s="6">
        <v>45102</v>
      </c>
      <c r="E20" s="2"/>
      <c r="F20" s="2"/>
      <c r="G20" s="2"/>
      <c r="H20" s="2"/>
      <c r="I20" s="2"/>
      <c r="J20" s="2"/>
      <c r="K20" s="2">
        <v>700</v>
      </c>
      <c r="L20" s="2">
        <v>800</v>
      </c>
      <c r="M20" s="6">
        <v>45071</v>
      </c>
      <c r="N20" s="2"/>
      <c r="O20" s="2"/>
      <c r="P20" s="2"/>
      <c r="Q20" s="2"/>
      <c r="R20" s="2"/>
      <c r="S20" s="2"/>
      <c r="T20" s="2"/>
      <c r="U20" s="6"/>
    </row>
    <row r="21" spans="1:21" x14ac:dyDescent="0.25">
      <c r="B21" s="2">
        <v>800</v>
      </c>
      <c r="C21" s="2">
        <v>900</v>
      </c>
      <c r="D21" s="6">
        <v>45073</v>
      </c>
      <c r="E21" s="2"/>
      <c r="F21" s="2"/>
      <c r="G21" s="2"/>
      <c r="H21" s="2"/>
      <c r="I21" s="2"/>
      <c r="J21" s="2"/>
      <c r="K21" s="2">
        <v>700</v>
      </c>
      <c r="L21" s="2">
        <v>800</v>
      </c>
      <c r="M21" s="6">
        <v>45071</v>
      </c>
      <c r="N21" s="2"/>
      <c r="O21" s="2"/>
      <c r="P21" s="2"/>
      <c r="Q21" s="2"/>
      <c r="R21" s="2"/>
      <c r="S21" s="2"/>
      <c r="T21" s="2"/>
      <c r="U21" s="6"/>
    </row>
    <row r="22" spans="1:21" x14ac:dyDescent="0.25">
      <c r="B22" s="2">
        <v>800</v>
      </c>
      <c r="C22" s="2">
        <v>900</v>
      </c>
      <c r="D22" s="6">
        <v>45071</v>
      </c>
      <c r="E22" s="2"/>
      <c r="F22" s="2"/>
      <c r="G22" s="2"/>
      <c r="H22" s="2"/>
      <c r="I22" s="2"/>
      <c r="J22" s="2"/>
      <c r="K22" s="2">
        <v>700</v>
      </c>
      <c r="L22" s="2">
        <v>800</v>
      </c>
      <c r="M22" s="6">
        <v>45071</v>
      </c>
      <c r="N22" s="2"/>
      <c r="O22" s="2"/>
      <c r="P22" s="2"/>
      <c r="Q22" s="2"/>
      <c r="R22" s="2"/>
      <c r="S22" s="2"/>
      <c r="T22" s="2"/>
      <c r="U22" s="6"/>
    </row>
    <row r="23" spans="1:21" x14ac:dyDescent="0.25">
      <c r="B23" s="2"/>
      <c r="C23" s="2"/>
      <c r="D23" s="2"/>
      <c r="E23" s="2"/>
      <c r="F23" s="2"/>
      <c r="G23" s="2"/>
      <c r="H23" s="2"/>
      <c r="I23" s="2"/>
      <c r="J23" s="2"/>
      <c r="K23" s="2">
        <v>700</v>
      </c>
      <c r="L23" s="2">
        <v>800</v>
      </c>
      <c r="M23" s="6">
        <v>45071</v>
      </c>
      <c r="N23" s="2"/>
      <c r="O23" s="2"/>
      <c r="P23" s="2"/>
      <c r="Q23" s="2"/>
      <c r="R23" s="2"/>
      <c r="S23" s="2"/>
      <c r="T23" s="2"/>
      <c r="U23" s="6"/>
    </row>
    <row r="24" spans="1:21" x14ac:dyDescent="0.25">
      <c r="B24" s="2"/>
      <c r="C24" s="2"/>
      <c r="D24" s="2"/>
      <c r="E24" s="2"/>
      <c r="F24" s="2"/>
      <c r="G24" s="2"/>
      <c r="H24" s="2"/>
      <c r="I24" s="2"/>
      <c r="J24" s="2"/>
      <c r="K24" s="2">
        <v>0</v>
      </c>
      <c r="L24" s="2">
        <v>800</v>
      </c>
      <c r="M24" s="6"/>
      <c r="N24" s="2"/>
      <c r="O24" s="2"/>
      <c r="P24" s="2"/>
      <c r="Q24" s="2"/>
      <c r="R24" s="2"/>
      <c r="S24" s="2"/>
      <c r="T24" s="2"/>
      <c r="U24" s="6"/>
    </row>
    <row r="25" spans="1:21" ht="15.7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>
        <v>700</v>
      </c>
      <c r="L25" s="2">
        <v>800</v>
      </c>
      <c r="M25" s="6">
        <v>45071</v>
      </c>
      <c r="N25" s="2"/>
      <c r="O25" s="2"/>
      <c r="P25" s="2"/>
      <c r="Q25" s="2"/>
      <c r="R25" s="2"/>
      <c r="S25" s="2"/>
      <c r="T25" s="2"/>
      <c r="U25" s="6"/>
    </row>
    <row r="26" spans="1:21" ht="15.75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>
        <v>700</v>
      </c>
      <c r="L26" s="2">
        <v>800</v>
      </c>
      <c r="M26" s="6">
        <v>45071</v>
      </c>
      <c r="N26" s="2"/>
      <c r="O26" s="2"/>
      <c r="P26" s="2"/>
      <c r="Q26" s="2"/>
      <c r="R26" s="2"/>
      <c r="S26" s="2"/>
      <c r="T26" s="2"/>
      <c r="U26" s="6"/>
    </row>
    <row r="27" spans="1:21" ht="15.75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6"/>
      <c r="N27" s="2"/>
      <c r="O27" s="2"/>
      <c r="P27" s="2"/>
      <c r="Q27" s="2"/>
      <c r="R27" s="2"/>
      <c r="S27" s="2"/>
      <c r="T27" s="2"/>
      <c r="U27" s="2"/>
    </row>
    <row r="28" spans="1:21" ht="15.75" customHeigh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 x14ac:dyDescent="0.25">
      <c r="A29" s="1" t="s">
        <v>10</v>
      </c>
      <c r="B29" s="2">
        <f t="shared" ref="B29:L29" si="0">SUM(B11:B27)</f>
        <v>9275</v>
      </c>
      <c r="C29" s="2">
        <f t="shared" si="0"/>
        <v>10500</v>
      </c>
      <c r="D29" s="2"/>
      <c r="E29" s="2">
        <f t="shared" si="0"/>
        <v>4425</v>
      </c>
      <c r="F29" s="2">
        <f t="shared" si="0"/>
        <v>6800</v>
      </c>
      <c r="G29" s="2"/>
      <c r="H29" s="2">
        <f t="shared" si="0"/>
        <v>7570</v>
      </c>
      <c r="I29" s="2">
        <f t="shared" si="0"/>
        <v>7815</v>
      </c>
      <c r="J29" s="2"/>
      <c r="K29" s="2">
        <f t="shared" si="0"/>
        <v>9800</v>
      </c>
      <c r="L29" s="2">
        <f t="shared" si="0"/>
        <v>15200</v>
      </c>
      <c r="M29" s="2"/>
      <c r="N29" s="2">
        <f>+B29+E29+H29+K29</f>
        <v>31070</v>
      </c>
      <c r="O29" s="2">
        <f>+C29+F29+I29+L29</f>
        <v>40315</v>
      </c>
      <c r="P29" s="2"/>
      <c r="Q29" s="2"/>
      <c r="R29" s="2"/>
      <c r="S29" s="2"/>
      <c r="T29" s="2"/>
      <c r="U29" s="2"/>
    </row>
    <row r="30" spans="1:21" ht="15.75" customHeight="1" x14ac:dyDescent="0.25">
      <c r="A30" s="1" t="s">
        <v>11</v>
      </c>
      <c r="B30" s="2">
        <f t="shared" ref="B30:L30" si="1">+B29*12</f>
        <v>111300</v>
      </c>
      <c r="C30" s="2">
        <f t="shared" si="1"/>
        <v>126000</v>
      </c>
      <c r="D30" s="2"/>
      <c r="E30" s="2">
        <f t="shared" si="1"/>
        <v>53100</v>
      </c>
      <c r="F30" s="2">
        <f t="shared" si="1"/>
        <v>81600</v>
      </c>
      <c r="G30" s="2"/>
      <c r="H30" s="2">
        <f t="shared" si="1"/>
        <v>90840</v>
      </c>
      <c r="I30" s="2">
        <f t="shared" si="1"/>
        <v>93780</v>
      </c>
      <c r="J30" s="2"/>
      <c r="K30" s="2">
        <f t="shared" si="1"/>
        <v>117600</v>
      </c>
      <c r="L30" s="2">
        <f t="shared" si="1"/>
        <v>182400</v>
      </c>
      <c r="M30" s="2"/>
      <c r="N30" s="2">
        <f t="shared" ref="N30:N31" si="2">+B30+E30+H30+K30</f>
        <v>372840</v>
      </c>
      <c r="O30" s="2">
        <f t="shared" ref="O30:O31" si="3">+C30+F30+I30+L30</f>
        <v>483780</v>
      </c>
      <c r="P30" s="2"/>
      <c r="Q30" s="2"/>
      <c r="R30" s="2"/>
      <c r="S30" s="2"/>
      <c r="T30" s="2"/>
      <c r="U30" s="2"/>
    </row>
    <row r="31" spans="1:21" ht="15.75" customHeight="1" x14ac:dyDescent="0.25">
      <c r="A31" s="1" t="s">
        <v>12</v>
      </c>
      <c r="B31" s="2">
        <f t="shared" ref="B31:L31" si="4">+B30*0.03</f>
        <v>3339</v>
      </c>
      <c r="C31" s="2">
        <f t="shared" si="4"/>
        <v>3780</v>
      </c>
      <c r="D31" s="2"/>
      <c r="E31" s="2">
        <f t="shared" si="4"/>
        <v>1593</v>
      </c>
      <c r="F31" s="2">
        <f t="shared" si="4"/>
        <v>2448</v>
      </c>
      <c r="G31" s="2"/>
      <c r="H31" s="2">
        <f t="shared" si="4"/>
        <v>2725.2</v>
      </c>
      <c r="I31" s="2">
        <f t="shared" si="4"/>
        <v>2813.4</v>
      </c>
      <c r="J31" s="2"/>
      <c r="K31" s="2">
        <f t="shared" si="4"/>
        <v>3528</v>
      </c>
      <c r="L31" s="2">
        <f t="shared" si="4"/>
        <v>5472</v>
      </c>
      <c r="M31" s="2"/>
      <c r="N31" s="2">
        <f t="shared" si="2"/>
        <v>11185.2</v>
      </c>
      <c r="O31" s="2">
        <f t="shared" si="3"/>
        <v>14513.4</v>
      </c>
      <c r="P31" s="2"/>
      <c r="Q31" s="2"/>
      <c r="R31" s="2"/>
      <c r="S31" s="2"/>
      <c r="T31" s="2"/>
      <c r="U31" s="2"/>
    </row>
    <row r="32" spans="1:21" ht="15.75" customHeight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25">
      <c r="A35" s="1" t="s">
        <v>13</v>
      </c>
      <c r="B35" s="2">
        <f t="shared" ref="B35:O35" si="5">B30-B31+B32+B33</f>
        <v>107961</v>
      </c>
      <c r="C35" s="2">
        <f t="shared" si="5"/>
        <v>122220</v>
      </c>
      <c r="D35" s="2"/>
      <c r="E35" s="2">
        <f t="shared" si="5"/>
        <v>51507</v>
      </c>
      <c r="F35" s="2">
        <f t="shared" si="5"/>
        <v>79152</v>
      </c>
      <c r="G35" s="2"/>
      <c r="H35" s="2">
        <f t="shared" si="5"/>
        <v>88114.8</v>
      </c>
      <c r="I35" s="2">
        <f t="shared" si="5"/>
        <v>90966.6</v>
      </c>
      <c r="J35" s="2"/>
      <c r="K35" s="2">
        <f t="shared" si="5"/>
        <v>114072</v>
      </c>
      <c r="L35" s="2">
        <f t="shared" si="5"/>
        <v>176928</v>
      </c>
      <c r="M35" s="2"/>
      <c r="N35" s="2">
        <f>+B35+E35+H35+K35</f>
        <v>361654.8</v>
      </c>
      <c r="O35" s="2">
        <f>+C35+F35+I35+L35</f>
        <v>469266.6</v>
      </c>
      <c r="P35" s="2"/>
      <c r="Q35" s="2"/>
      <c r="R35" s="2"/>
      <c r="S35" s="2"/>
      <c r="T35" s="2"/>
      <c r="U35" s="2"/>
    </row>
    <row r="36" spans="1:21" ht="15.75" customHeight="1" x14ac:dyDescent="0.25">
      <c r="A36" s="1" t="s">
        <v>14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25">
      <c r="A37" s="1" t="s">
        <v>15</v>
      </c>
      <c r="B37" s="2">
        <f t="shared" ref="B37:L37" si="6">+B35*0.07</f>
        <v>7557.27</v>
      </c>
      <c r="C37" s="2">
        <f t="shared" si="6"/>
        <v>8555.4000000000015</v>
      </c>
      <c r="D37" s="2"/>
      <c r="E37" s="2">
        <f t="shared" si="6"/>
        <v>3605.4900000000002</v>
      </c>
      <c r="F37" s="2">
        <f t="shared" si="6"/>
        <v>5540.64</v>
      </c>
      <c r="G37" s="2"/>
      <c r="H37" s="2">
        <f t="shared" si="6"/>
        <v>6168.036000000001</v>
      </c>
      <c r="I37" s="2">
        <f t="shared" si="6"/>
        <v>6367.6620000000012</v>
      </c>
      <c r="J37" s="2"/>
      <c r="K37" s="2">
        <f t="shared" si="6"/>
        <v>7985.0400000000009</v>
      </c>
      <c r="L37" s="2">
        <f t="shared" si="6"/>
        <v>12384.960000000001</v>
      </c>
      <c r="M37" s="2"/>
      <c r="N37" s="2">
        <f t="shared" ref="N37:N44" si="7">+B37+E37+H37+K37</f>
        <v>25315.836000000003</v>
      </c>
      <c r="O37" s="2">
        <f t="shared" ref="O37:O44" si="8">+C37+F37+I37+L37</f>
        <v>32848.662000000004</v>
      </c>
      <c r="P37" s="2"/>
      <c r="Q37" s="2"/>
      <c r="R37" s="2"/>
      <c r="S37" s="2"/>
      <c r="T37" s="2"/>
      <c r="U37" s="2"/>
    </row>
    <row r="38" spans="1:21" ht="15.75" customHeight="1" x14ac:dyDescent="0.25">
      <c r="A38" s="1" t="s">
        <v>16</v>
      </c>
      <c r="B38" s="2">
        <v>20927</v>
      </c>
      <c r="C38" s="2">
        <v>20927</v>
      </c>
      <c r="D38" s="2"/>
      <c r="E38" s="2">
        <v>11762</v>
      </c>
      <c r="F38" s="2">
        <v>11762</v>
      </c>
      <c r="G38" s="2"/>
      <c r="H38" s="2">
        <v>11902</v>
      </c>
      <c r="I38" s="2">
        <v>11902</v>
      </c>
      <c r="J38" s="2"/>
      <c r="K38" s="2">
        <v>12584</v>
      </c>
      <c r="L38" s="2">
        <v>12584</v>
      </c>
      <c r="M38" s="2"/>
      <c r="N38" s="2">
        <f t="shared" si="7"/>
        <v>57175</v>
      </c>
      <c r="O38" s="2">
        <f t="shared" si="8"/>
        <v>57175</v>
      </c>
      <c r="P38" s="2"/>
      <c r="Q38" s="2"/>
      <c r="R38" s="2"/>
      <c r="S38" s="2"/>
      <c r="T38" s="2"/>
      <c r="U38" s="2"/>
    </row>
    <row r="39" spans="1:21" ht="15.75" customHeight="1" x14ac:dyDescent="0.25">
      <c r="A39" s="1" t="s">
        <v>17</v>
      </c>
      <c r="B39" s="2">
        <v>5040</v>
      </c>
      <c r="C39" s="2">
        <v>5040</v>
      </c>
      <c r="D39" s="2"/>
      <c r="E39" s="2">
        <v>2520</v>
      </c>
      <c r="F39" s="2">
        <v>2520</v>
      </c>
      <c r="G39" s="2"/>
      <c r="H39" s="2">
        <v>2940</v>
      </c>
      <c r="I39" s="2">
        <v>2940</v>
      </c>
      <c r="J39" s="2"/>
      <c r="K39" s="2">
        <v>5040</v>
      </c>
      <c r="L39" s="2">
        <v>5040</v>
      </c>
      <c r="M39" s="2"/>
      <c r="N39" s="2">
        <f t="shared" si="7"/>
        <v>15540</v>
      </c>
      <c r="O39" s="2">
        <f t="shared" si="8"/>
        <v>15540</v>
      </c>
      <c r="P39" s="2"/>
      <c r="Q39" s="2"/>
      <c r="R39" s="2"/>
      <c r="S39" s="2"/>
      <c r="T39" s="2"/>
      <c r="U39" s="2"/>
    </row>
    <row r="40" spans="1:21" ht="15.75" customHeight="1" x14ac:dyDescent="0.25">
      <c r="A40" s="1" t="s">
        <v>18</v>
      </c>
      <c r="B40" s="2">
        <v>0</v>
      </c>
      <c r="C40" s="2">
        <v>0</v>
      </c>
      <c r="D40" s="2"/>
      <c r="E40" s="2">
        <v>50</v>
      </c>
      <c r="F40" s="2">
        <v>50</v>
      </c>
      <c r="G40" s="2"/>
      <c r="H40" s="2">
        <v>964.62</v>
      </c>
      <c r="I40" s="2">
        <v>964.62</v>
      </c>
      <c r="J40" s="2"/>
      <c r="K40" s="2">
        <v>1102.49</v>
      </c>
      <c r="L40" s="2">
        <v>1102.49</v>
      </c>
      <c r="M40" s="2"/>
      <c r="N40" s="2">
        <f t="shared" si="7"/>
        <v>2117.11</v>
      </c>
      <c r="O40" s="2">
        <f t="shared" si="8"/>
        <v>2117.11</v>
      </c>
      <c r="P40" s="2"/>
      <c r="Q40" s="2"/>
      <c r="R40" s="2"/>
      <c r="S40" s="2"/>
      <c r="T40" s="2"/>
      <c r="U40" s="2"/>
    </row>
    <row r="41" spans="1:21" ht="15.75" customHeight="1" x14ac:dyDescent="0.25">
      <c r="A41" s="1" t="s">
        <v>19</v>
      </c>
      <c r="B41" s="2">
        <v>3079.67</v>
      </c>
      <c r="C41" s="2">
        <v>3079.67</v>
      </c>
      <c r="D41" s="2"/>
      <c r="E41" s="2">
        <v>1419.78</v>
      </c>
      <c r="F41" s="2">
        <v>1419.78</v>
      </c>
      <c r="G41" s="2"/>
      <c r="H41" s="2">
        <v>1079.76</v>
      </c>
      <c r="I41" s="2">
        <v>1079.76</v>
      </c>
      <c r="J41" s="2"/>
      <c r="K41" s="2">
        <v>3446.39</v>
      </c>
      <c r="L41" s="2">
        <v>3446.39</v>
      </c>
      <c r="M41" s="2"/>
      <c r="N41" s="2">
        <f t="shared" si="7"/>
        <v>9025.6</v>
      </c>
      <c r="O41" s="2">
        <f t="shared" si="8"/>
        <v>9025.6</v>
      </c>
      <c r="P41" s="2"/>
      <c r="Q41" s="2"/>
      <c r="R41" s="2"/>
      <c r="S41" s="2"/>
      <c r="T41" s="2"/>
      <c r="U41" s="2"/>
    </row>
    <row r="42" spans="1:21" ht="15.75" customHeight="1" x14ac:dyDescent="0.25">
      <c r="A42" s="1" t="s">
        <v>20</v>
      </c>
      <c r="B42" s="2">
        <v>3049.58</v>
      </c>
      <c r="C42" s="2">
        <v>3049.58</v>
      </c>
      <c r="D42" s="2"/>
      <c r="E42" s="2">
        <f t="shared" ref="E42:F42" si="9">+E4*0.45</f>
        <v>2816.1</v>
      </c>
      <c r="F42" s="2">
        <f t="shared" si="9"/>
        <v>2816.1</v>
      </c>
      <c r="G42" s="2"/>
      <c r="H42" s="2">
        <v>1609.61</v>
      </c>
      <c r="I42" s="2">
        <v>1609.61</v>
      </c>
      <c r="J42" s="2"/>
      <c r="K42" s="2">
        <v>6995.87</v>
      </c>
      <c r="L42" s="2">
        <v>6995.87</v>
      </c>
      <c r="M42" s="2"/>
      <c r="N42" s="2">
        <f t="shared" si="7"/>
        <v>14471.16</v>
      </c>
      <c r="O42" s="2">
        <f t="shared" si="8"/>
        <v>14471.16</v>
      </c>
      <c r="P42" s="2"/>
      <c r="Q42" s="2"/>
      <c r="R42" s="2"/>
      <c r="S42" s="2"/>
      <c r="T42" s="2"/>
      <c r="U42" s="2"/>
    </row>
    <row r="43" spans="1:21" ht="15.75" customHeight="1" x14ac:dyDescent="0.25">
      <c r="A43" s="1" t="s">
        <v>21</v>
      </c>
      <c r="B43" s="2">
        <f t="shared" ref="B43:L43" si="10">+B35*0.04</f>
        <v>4318.4400000000005</v>
      </c>
      <c r="C43" s="2">
        <f t="shared" si="10"/>
        <v>4888.8</v>
      </c>
      <c r="D43" s="2"/>
      <c r="E43" s="2">
        <f t="shared" si="10"/>
        <v>2060.2800000000002</v>
      </c>
      <c r="F43" s="2">
        <f t="shared" si="10"/>
        <v>3166.08</v>
      </c>
      <c r="G43" s="2"/>
      <c r="H43" s="2">
        <f t="shared" si="10"/>
        <v>3524.5920000000001</v>
      </c>
      <c r="I43" s="2">
        <f t="shared" si="10"/>
        <v>3638.6640000000002</v>
      </c>
      <c r="J43" s="2"/>
      <c r="K43" s="2">
        <f t="shared" si="10"/>
        <v>4562.88</v>
      </c>
      <c r="L43" s="2">
        <f t="shared" si="10"/>
        <v>7077.12</v>
      </c>
      <c r="M43" s="2"/>
      <c r="N43" s="2">
        <f t="shared" si="7"/>
        <v>14466.192000000003</v>
      </c>
      <c r="O43" s="2">
        <f t="shared" si="8"/>
        <v>18770.664000000001</v>
      </c>
      <c r="P43" s="2"/>
      <c r="Q43" s="2"/>
      <c r="R43" s="2"/>
      <c r="S43" s="2"/>
      <c r="T43" s="2"/>
      <c r="U43" s="2"/>
    </row>
    <row r="44" spans="1:21" ht="15.75" customHeight="1" x14ac:dyDescent="0.25">
      <c r="A44" s="1" t="s">
        <v>22</v>
      </c>
      <c r="B44" s="2">
        <f t="shared" ref="B44:L44" si="11">+B35*0.01</f>
        <v>1079.6100000000001</v>
      </c>
      <c r="C44" s="2">
        <f t="shared" si="11"/>
        <v>1222.2</v>
      </c>
      <c r="D44" s="2"/>
      <c r="E44" s="2">
        <f t="shared" si="11"/>
        <v>515.07000000000005</v>
      </c>
      <c r="F44" s="2">
        <f t="shared" si="11"/>
        <v>791.52</v>
      </c>
      <c r="G44" s="2"/>
      <c r="H44" s="2">
        <f t="shared" si="11"/>
        <v>881.14800000000002</v>
      </c>
      <c r="I44" s="2">
        <f t="shared" si="11"/>
        <v>909.66600000000005</v>
      </c>
      <c r="J44" s="2"/>
      <c r="K44" s="2">
        <f t="shared" si="11"/>
        <v>1140.72</v>
      </c>
      <c r="L44" s="2">
        <f t="shared" si="11"/>
        <v>1769.28</v>
      </c>
      <c r="M44" s="2"/>
      <c r="N44" s="2">
        <f t="shared" si="7"/>
        <v>3616.5480000000007</v>
      </c>
      <c r="O44" s="2">
        <f t="shared" si="8"/>
        <v>4692.6660000000002</v>
      </c>
      <c r="P44" s="2"/>
      <c r="Q44" s="2"/>
      <c r="R44" s="2"/>
      <c r="S44" s="2"/>
      <c r="T44" s="2"/>
      <c r="U44" s="2"/>
    </row>
    <row r="45" spans="1:21" ht="15.7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25">
      <c r="A47" s="1" t="s">
        <v>23</v>
      </c>
      <c r="B47" s="2">
        <f t="shared" ref="B47:L47" si="12">SUM(B37:B44)</f>
        <v>45051.570000000007</v>
      </c>
      <c r="C47" s="2">
        <f t="shared" si="12"/>
        <v>46762.65</v>
      </c>
      <c r="D47" s="2"/>
      <c r="E47" s="2">
        <f t="shared" si="12"/>
        <v>24748.719999999994</v>
      </c>
      <c r="F47" s="2">
        <f t="shared" si="12"/>
        <v>28066.12</v>
      </c>
      <c r="G47" s="2"/>
      <c r="H47" s="2">
        <f t="shared" si="12"/>
        <v>29069.766</v>
      </c>
      <c r="I47" s="2">
        <f t="shared" si="12"/>
        <v>29411.982</v>
      </c>
      <c r="J47" s="2"/>
      <c r="K47" s="2">
        <f t="shared" si="12"/>
        <v>42857.39</v>
      </c>
      <c r="L47" s="2">
        <f t="shared" si="12"/>
        <v>50400.110000000008</v>
      </c>
      <c r="M47" s="2"/>
      <c r="N47" s="2">
        <f t="shared" ref="N47:N48" si="13">+B47+E47+H47+K47</f>
        <v>141727.446</v>
      </c>
      <c r="O47" s="2">
        <f t="shared" ref="O47:O48" si="14">+C47+F47+I47+L47</f>
        <v>154640.86200000002</v>
      </c>
      <c r="P47" s="2"/>
      <c r="Q47" s="2"/>
      <c r="R47" s="2"/>
      <c r="S47" s="2"/>
      <c r="T47" s="2"/>
      <c r="U47" s="2"/>
    </row>
    <row r="48" spans="1:21" ht="15.75" customHeight="1" x14ac:dyDescent="0.25">
      <c r="A48" s="1" t="s">
        <v>24</v>
      </c>
      <c r="B48" s="2">
        <f t="shared" ref="B48:L48" si="15">+B35-B47</f>
        <v>62909.429999999993</v>
      </c>
      <c r="C48" s="2">
        <f t="shared" si="15"/>
        <v>75457.350000000006</v>
      </c>
      <c r="D48" s="2"/>
      <c r="E48" s="2">
        <f t="shared" si="15"/>
        <v>26758.280000000006</v>
      </c>
      <c r="F48" s="2">
        <f t="shared" si="15"/>
        <v>51085.880000000005</v>
      </c>
      <c r="G48" s="2"/>
      <c r="H48" s="2">
        <f t="shared" si="15"/>
        <v>59045.034</v>
      </c>
      <c r="I48" s="2">
        <f t="shared" si="15"/>
        <v>61554.618000000002</v>
      </c>
      <c r="J48" s="2"/>
      <c r="K48" s="2">
        <f t="shared" si="15"/>
        <v>71214.61</v>
      </c>
      <c r="L48" s="2">
        <f t="shared" si="15"/>
        <v>126527.88999999998</v>
      </c>
      <c r="M48" s="2"/>
      <c r="N48" s="2">
        <f t="shared" si="13"/>
        <v>219927.35399999999</v>
      </c>
      <c r="O48" s="2">
        <f t="shared" si="14"/>
        <v>314625.73800000001</v>
      </c>
      <c r="P48" s="2"/>
      <c r="Q48" s="2"/>
      <c r="R48" s="2"/>
      <c r="S48" s="2"/>
      <c r="T48" s="2"/>
      <c r="U48" s="2"/>
    </row>
    <row r="49" spans="1:21" ht="15.7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/>
      <c r="O53" s="2"/>
      <c r="P53" s="3"/>
      <c r="Q53" s="2"/>
      <c r="R53" s="2"/>
      <c r="S53" s="3"/>
      <c r="T53" s="3"/>
      <c r="U53" s="3"/>
    </row>
    <row r="54" spans="1:21" ht="15.75" customHeight="1" x14ac:dyDescent="0.25">
      <c r="A54" s="1"/>
      <c r="B54" s="4">
        <v>1116000</v>
      </c>
      <c r="C54" s="4"/>
      <c r="D54" s="4"/>
      <c r="E54" s="4">
        <v>425000</v>
      </c>
      <c r="F54" s="4"/>
      <c r="G54" s="4"/>
      <c r="H54" s="4">
        <v>930000</v>
      </c>
      <c r="I54" s="4"/>
      <c r="J54" s="4"/>
      <c r="K54" s="4">
        <v>1395000</v>
      </c>
      <c r="L54" s="4"/>
      <c r="M54" s="4">
        <f>+K54+H54+E54+B54</f>
        <v>3866000</v>
      </c>
      <c r="N54" s="2">
        <v>3499000</v>
      </c>
      <c r="O54" s="2"/>
      <c r="P54" s="4"/>
      <c r="Q54" s="2"/>
      <c r="R54" s="2"/>
      <c r="S54" s="4"/>
      <c r="T54" s="4"/>
      <c r="U54" s="4"/>
    </row>
    <row r="55" spans="1:21" ht="15.7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>
        <f>+N48/N54</f>
        <v>6.2854345241497564E-2</v>
      </c>
      <c r="O55" s="3">
        <f>+O48/N54</f>
        <v>8.9918759074021151E-2</v>
      </c>
      <c r="P55" s="2"/>
      <c r="Q55" s="2"/>
      <c r="R55" s="2"/>
      <c r="S55" s="2"/>
      <c r="T55" s="2"/>
      <c r="U55" s="2"/>
    </row>
    <row r="56" spans="1:21" ht="15.75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>
        <v>8.8000000000000007</v>
      </c>
      <c r="O56" s="2"/>
      <c r="P56" s="3"/>
      <c r="Q56" s="3"/>
      <c r="R56" s="3"/>
      <c r="S56" s="3"/>
      <c r="T56" s="3"/>
      <c r="U56" s="3"/>
    </row>
    <row r="57" spans="1:21" ht="15.75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>
        <f>+N54/45972</f>
        <v>76.111546158531283</v>
      </c>
      <c r="O57" s="2"/>
      <c r="P57" s="3"/>
      <c r="Q57" s="3"/>
      <c r="R57" s="3"/>
      <c r="S57" s="3"/>
      <c r="T57" s="3"/>
      <c r="U57" s="3"/>
    </row>
    <row r="58" spans="1:21" ht="15.75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21" ht="15.75" customHeight="1" x14ac:dyDescent="0.25"/>
    <row r="60" spans="1:21" ht="15.75" customHeight="1" x14ac:dyDescent="0.25"/>
    <row r="61" spans="1:21" ht="15.75" customHeight="1" x14ac:dyDescent="0.25"/>
    <row r="62" spans="1:21" ht="15.75" customHeight="1" x14ac:dyDescent="0.25"/>
    <row r="63" spans="1:21" ht="15.75" customHeight="1" x14ac:dyDescent="0.25"/>
    <row r="64" spans="1:2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pageMargins left="0.7" right="0.7" top="0.75" bottom="0.75" header="0" footer="0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2023-03-02T17:44:38Z</cp:lastPrinted>
  <dcterms:created xsi:type="dcterms:W3CDTF">2022-03-27T19:42:05Z</dcterms:created>
  <dcterms:modified xsi:type="dcterms:W3CDTF">2023-03-03T00:05:24Z</dcterms:modified>
</cp:coreProperties>
</file>